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Sergipão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J53" i="1"/>
  <c r="K53" i="1" s="1"/>
  <c r="L53" i="1" s="1"/>
  <c r="K52" i="1"/>
  <c r="L52" i="1" s="1"/>
  <c r="L55" i="1" s="1"/>
  <c r="L47" i="1"/>
  <c r="K47" i="1"/>
  <c r="J47" i="1"/>
  <c r="J46" i="1"/>
  <c r="K46" i="1" s="1"/>
  <c r="L46" i="1" s="1"/>
  <c r="J45" i="1"/>
  <c r="K45" i="1" s="1"/>
  <c r="L45" i="1" s="1"/>
  <c r="J44" i="1"/>
  <c r="K44" i="1" s="1"/>
  <c r="J39" i="1"/>
  <c r="K39" i="1" s="1"/>
  <c r="L39" i="1" s="1"/>
  <c r="J38" i="1"/>
  <c r="K38" i="1" s="1"/>
  <c r="J33" i="1"/>
  <c r="K33" i="1" s="1"/>
  <c r="L33" i="1" s="1"/>
  <c r="J32" i="1"/>
  <c r="K32" i="1" s="1"/>
  <c r="L32" i="1" s="1"/>
  <c r="J31" i="1"/>
  <c r="K31" i="1" s="1"/>
  <c r="L31" i="1" s="1"/>
  <c r="K30" i="1"/>
  <c r="L30" i="1" s="1"/>
  <c r="J30" i="1"/>
  <c r="J29" i="1"/>
  <c r="K29" i="1" s="1"/>
  <c r="L29" i="1" s="1"/>
  <c r="K28" i="1"/>
  <c r="L28" i="1" s="1"/>
  <c r="J28" i="1"/>
  <c r="L27" i="1"/>
  <c r="K27" i="1"/>
  <c r="J27" i="1"/>
  <c r="K26" i="1"/>
  <c r="L26" i="1" s="1"/>
  <c r="J26" i="1"/>
  <c r="J25" i="1"/>
  <c r="K25" i="1" s="1"/>
  <c r="L25" i="1" s="1"/>
  <c r="J24" i="1"/>
  <c r="K24" i="1" s="1"/>
  <c r="L24" i="1" s="1"/>
  <c r="J23" i="1"/>
  <c r="K23" i="1" s="1"/>
  <c r="L23" i="1" l="1"/>
  <c r="L34" i="1" s="1"/>
  <c r="K34" i="1"/>
  <c r="L38" i="1"/>
  <c r="L40" i="1" s="1"/>
  <c r="K40" i="1"/>
  <c r="L44" i="1"/>
  <c r="L48" i="1" s="1"/>
  <c r="K48" i="1"/>
  <c r="K55" i="1"/>
  <c r="K58" i="1" l="1"/>
  <c r="L58" i="1"/>
  <c r="L63" i="1" s="1"/>
</calcChain>
</file>

<file path=xl/sharedStrings.xml><?xml version="1.0" encoding="utf-8"?>
<sst xmlns="http://schemas.openxmlformats.org/spreadsheetml/2006/main" count="161" uniqueCount="88">
  <si>
    <t>PLANO</t>
  </si>
  <si>
    <t>MERCADO: ARACAJU/SERGIPE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</si>
  <si>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</si>
  <si>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</si>
  <si>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</si>
  <si>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</si>
  <si>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</si>
  <si>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</si>
  <si>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</si>
  <si>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</si>
  <si>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</si>
  <si>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</si>
  <si>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</si>
  <si>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</si>
  <si>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</si>
  <si>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</si>
  <si>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</si>
  <si>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</si>
  <si>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</si>
  <si>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</si>
  <si>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</si>
  <si>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</si>
  <si>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</si>
  <si>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</si>
  <si>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</si>
  <si>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</si>
  <si>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Rotativo Vespertino</t>
  </si>
  <si>
    <t>Rotativo Noturno</t>
  </si>
  <si>
    <t>Comercial no break - Mídia cliente</t>
  </si>
  <si>
    <t>30"</t>
  </si>
  <si>
    <t>VALOR TOTAL MÍDIA TV</t>
  </si>
  <si>
    <t xml:space="preserve">Valor Ref. </t>
  </si>
  <si>
    <t>Valor TT</t>
  </si>
  <si>
    <t>RÁDIOS</t>
  </si>
  <si>
    <t>Spot Rádio Transamérica</t>
  </si>
  <si>
    <t>Rotativo 06 às 24h</t>
  </si>
  <si>
    <t>Spot Rádio Nova Brasil</t>
  </si>
  <si>
    <t>Rotativo 08 às 24h</t>
  </si>
  <si>
    <t>VALOR TOTAL MÍDIA RÁDIOS FM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</si>
  <si>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</si>
  <si>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</si>
  <si>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</si>
  <si>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</si>
  <si>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</si>
  <si>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</si>
  <si>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</si>
  <si>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</si>
  <si>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</si>
  <si>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</si>
  <si>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</si>
  <si>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</si>
  <si>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</si>
  <si>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</si>
  <si>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</si>
  <si>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</si>
  <si>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</si>
  <si>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Aplicação da marca do cliente</t>
  </si>
  <si>
    <t>Sinalização Evento / Backdrop premiação / Troféus atletas</t>
  </si>
  <si>
    <t>Evento</t>
  </si>
  <si>
    <t>Produção de VTs</t>
  </si>
  <si>
    <t>CH Projeto</t>
  </si>
  <si>
    <t>VTs de 60"</t>
  </si>
  <si>
    <t>TV</t>
  </si>
  <si>
    <t>Produção de Spots</t>
  </si>
  <si>
    <t>Spots de 30"</t>
  </si>
  <si>
    <t>FM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</si>
  <si>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</si>
  <si>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</si>
  <si>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</si>
  <si>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</si>
  <si>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</si>
  <si>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</si>
  <si>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***Valores faturados separadamente / TV Atalaia - Rádio Transamérica / Rádio Nova Brasil FM / Portal A8SE / Produção;</t>
  </si>
  <si>
    <t>****Valor de Produção de VTs / Arena / Promocional, não incide BV de comissão de agência e descontos. Será faturado em formato de contrato separadamente e faturado pelo LÍQUIDO;</t>
  </si>
  <si>
    <t>DATA EVENTO: A SER DEFINIDO</t>
  </si>
  <si>
    <t>CLIENTES PROSPECTS: ÁGUA MINERAL / ACADEMIA / EDUCAÇÃO / SAÚDE / TELEFONIA / INTERNET / CONSTRUÇÃO CIVIL / MATERIAL DE CONSTRUÇÃO / SUPERMERCADO</t>
  </si>
  <si>
    <t>SERGIPÃO</t>
  </si>
  <si>
    <t>PERÍODO: JANEIRO/ABRIL/2024</t>
  </si>
  <si>
    <t>EXIBIÇÃO: DEZEMBRO-23/ABRIL/24</t>
  </si>
  <si>
    <t>FILMES: 15 VERSÕES</t>
  </si>
  <si>
    <t>120 DIAS</t>
  </si>
  <si>
    <t xml:space="preserve">Comercial no break do Jogo </t>
  </si>
  <si>
    <t>AB/ENC</t>
  </si>
  <si>
    <t>Foguete</t>
  </si>
  <si>
    <t>10"</t>
  </si>
  <si>
    <t>Selo na Tela</t>
  </si>
  <si>
    <t>Logo na escalação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</si>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</sst>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10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9"/>
      <color theme="1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7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166" fontId="9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6.7109375" bestFit="1" customWidth="1"/>
  </cols>
  <sheetData>
    <row r="1" spans="1:12" ht="14.45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3"/>
      <c r="K3" s="34"/>
      <c r="L3" s="1"/>
    </row>
    <row r="4" spans="1:12">
      <c r="A4" s="1" t="s">
        <v>77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74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75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0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1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78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22" t="s">
        <v>79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2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3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4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5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6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7" t="s">
        <v>7</v>
      </c>
      <c r="K21" s="28"/>
      <c r="L21" s="7" t="s">
        <v>8</v>
      </c>
    </row>
    <row r="22" spans="1:12" ht="22.5">
      <c r="A22" s="8" t="s">
        <v>9</v>
      </c>
      <c r="B22" s="9" t="s">
        <v>10</v>
      </c>
      <c r="C22" s="9" t="s">
        <v>11</v>
      </c>
      <c r="D22" s="9" t="s">
        <v>12</v>
      </c>
      <c r="E22" s="9" t="s">
        <v>13</v>
      </c>
      <c r="F22" s="9" t="s">
        <v>14</v>
      </c>
      <c r="G22" s="9" t="s">
        <v>15</v>
      </c>
      <c r="H22" s="9" t="s">
        <v>16</v>
      </c>
      <c r="I22" s="10" t="s">
        <v>17</v>
      </c>
      <c r="J22" s="8" t="s">
        <v>18</v>
      </c>
      <c r="K22" s="8" t="s">
        <v>19</v>
      </c>
      <c r="L22" s="8" t="s">
        <v>20</v>
      </c>
    </row>
    <row r="23" spans="1:12" ht="40.5" customHeight="1">
      <c r="A23" s="23" t="s">
        <v>21</v>
      </c>
      <c r="B23" s="11" t="s">
        <v>22</v>
      </c>
      <c r="C23" s="12" t="s">
        <v>23</v>
      </c>
      <c r="D23" s="13" t="s">
        <v>24</v>
      </c>
      <c r="E23" s="13" t="s">
        <v>25</v>
      </c>
      <c r="F23" s="32" t="s">
        <v>80</v>
      </c>
      <c r="G23" s="13">
        <v>70</v>
      </c>
      <c r="H23" s="13">
        <v>0.375</v>
      </c>
      <c r="I23" s="14">
        <v>3174.81</v>
      </c>
      <c r="J23" s="15">
        <f t="shared" ref="J23:J33" si="0">I23*H23</f>
        <v>1190.55375</v>
      </c>
      <c r="K23" s="15">
        <f t="shared" ref="K23:K33" si="1">J23*G23</f>
        <v>83338.762499999997</v>
      </c>
      <c r="L23" s="15">
        <f t="shared" ref="L23:L33" si="2">K23-(K23*85%)</f>
        <v>12500.814375000002</v>
      </c>
    </row>
    <row r="24" spans="1:12" ht="38.1" customHeight="1">
      <c r="A24" s="24"/>
      <c r="B24" s="11" t="s">
        <v>22</v>
      </c>
      <c r="C24" s="12" t="s">
        <v>26</v>
      </c>
      <c r="D24" s="13" t="s">
        <v>24</v>
      </c>
      <c r="E24" s="13" t="s">
        <v>25</v>
      </c>
      <c r="F24" s="24"/>
      <c r="G24" s="13">
        <v>70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83338.762499999997</v>
      </c>
      <c r="L24" s="15">
        <f t="shared" si="2"/>
        <v>12500.814375000002</v>
      </c>
    </row>
    <row r="25" spans="1:12" ht="37.5" customHeight="1">
      <c r="A25" s="24"/>
      <c r="B25" s="11" t="s">
        <v>22</v>
      </c>
      <c r="C25" s="12" t="s">
        <v>27</v>
      </c>
      <c r="D25" s="13" t="s">
        <v>24</v>
      </c>
      <c r="E25" s="13" t="s">
        <v>25</v>
      </c>
      <c r="F25" s="24"/>
      <c r="G25" s="13">
        <v>50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59527.6875</v>
      </c>
      <c r="L25" s="15">
        <f t="shared" si="2"/>
        <v>8929.1531250000044</v>
      </c>
    </row>
    <row r="26" spans="1:12" ht="30.95" customHeight="1">
      <c r="A26" s="24"/>
      <c r="B26" s="11" t="s">
        <v>81</v>
      </c>
      <c r="C26" s="12" t="s">
        <v>26</v>
      </c>
      <c r="D26" s="13" t="s">
        <v>29</v>
      </c>
      <c r="E26" s="13">
        <v>1</v>
      </c>
      <c r="F26" s="24"/>
      <c r="G26" s="13">
        <v>15</v>
      </c>
      <c r="H26" s="13">
        <v>1</v>
      </c>
      <c r="I26" s="14">
        <v>1531.63</v>
      </c>
      <c r="J26" s="15">
        <f t="shared" si="0"/>
        <v>1531.63</v>
      </c>
      <c r="K26" s="15">
        <f t="shared" si="1"/>
        <v>22974.45</v>
      </c>
      <c r="L26" s="15">
        <f t="shared" si="2"/>
        <v>3446.1674999999996</v>
      </c>
    </row>
    <row r="27" spans="1:12" ht="30.95" customHeight="1">
      <c r="A27" s="24"/>
      <c r="B27" s="11" t="s">
        <v>82</v>
      </c>
      <c r="C27" s="12" t="s">
        <v>26</v>
      </c>
      <c r="D27" s="13" t="s">
        <v>24</v>
      </c>
      <c r="E27" s="13">
        <v>2</v>
      </c>
      <c r="F27" s="24"/>
      <c r="G27" s="13">
        <v>30</v>
      </c>
      <c r="H27" s="13">
        <v>1</v>
      </c>
      <c r="I27" s="14">
        <v>3174.81</v>
      </c>
      <c r="J27" s="15">
        <f t="shared" si="0"/>
        <v>3174.81</v>
      </c>
      <c r="K27" s="15">
        <f t="shared" si="1"/>
        <v>95244.3</v>
      </c>
      <c r="L27" s="15">
        <f t="shared" si="2"/>
        <v>14286.645000000004</v>
      </c>
    </row>
    <row r="28" spans="1:12" ht="27.95" customHeight="1">
      <c r="A28" s="24"/>
      <c r="B28" s="11" t="s">
        <v>83</v>
      </c>
      <c r="C28" s="12" t="s">
        <v>26</v>
      </c>
      <c r="D28" s="13" t="s">
        <v>84</v>
      </c>
      <c r="E28" s="13">
        <v>2</v>
      </c>
      <c r="F28" s="24"/>
      <c r="G28" s="13">
        <v>30</v>
      </c>
      <c r="H28" s="13">
        <v>0.4</v>
      </c>
      <c r="I28" s="14">
        <v>1531.63</v>
      </c>
      <c r="J28" s="15">
        <f t="shared" si="0"/>
        <v>612.65200000000004</v>
      </c>
      <c r="K28" s="15">
        <f t="shared" si="1"/>
        <v>18379.560000000001</v>
      </c>
      <c r="L28" s="15">
        <f t="shared" si="2"/>
        <v>2756.9340000000011</v>
      </c>
    </row>
    <row r="29" spans="1:12">
      <c r="A29" s="24"/>
      <c r="B29" s="11" t="s">
        <v>85</v>
      </c>
      <c r="C29" s="12" t="s">
        <v>26</v>
      </c>
      <c r="D29" s="13" t="s">
        <v>24</v>
      </c>
      <c r="E29" s="13">
        <v>1</v>
      </c>
      <c r="F29" s="24"/>
      <c r="G29" s="13">
        <v>15</v>
      </c>
      <c r="H29" s="13">
        <v>0.375</v>
      </c>
      <c r="I29" s="14">
        <v>1531.63</v>
      </c>
      <c r="J29" s="15">
        <f t="shared" si="0"/>
        <v>574.36125000000004</v>
      </c>
      <c r="K29" s="15">
        <f t="shared" si="1"/>
        <v>8615.4187500000007</v>
      </c>
      <c r="L29" s="15">
        <f t="shared" si="2"/>
        <v>1292.3128125000003</v>
      </c>
    </row>
    <row r="30" spans="1:12">
      <c r="A30" s="24"/>
      <c r="B30" s="11" t="s">
        <v>86</v>
      </c>
      <c r="C30" s="12" t="s">
        <v>26</v>
      </c>
      <c r="D30" s="13" t="s">
        <v>24</v>
      </c>
      <c r="E30" s="13">
        <v>2</v>
      </c>
      <c r="F30" s="24"/>
      <c r="G30" s="13">
        <v>30</v>
      </c>
      <c r="H30" s="13">
        <v>0.375</v>
      </c>
      <c r="I30" s="14">
        <v>1531.63</v>
      </c>
      <c r="J30" s="15">
        <f t="shared" si="0"/>
        <v>574.36125000000004</v>
      </c>
      <c r="K30" s="15">
        <f t="shared" si="1"/>
        <v>17230.837500000001</v>
      </c>
      <c r="L30" s="15">
        <f t="shared" si="2"/>
        <v>2584.6256250000006</v>
      </c>
    </row>
    <row r="31" spans="1:12">
      <c r="A31" s="24"/>
      <c r="B31" s="12" t="s">
        <v>28</v>
      </c>
      <c r="C31" s="12" t="s">
        <v>23</v>
      </c>
      <c r="D31" s="13" t="s">
        <v>29</v>
      </c>
      <c r="E31" s="13" t="s">
        <v>25</v>
      </c>
      <c r="F31" s="24"/>
      <c r="G31" s="13">
        <v>10</v>
      </c>
      <c r="H31" s="13">
        <v>1</v>
      </c>
      <c r="I31" s="14">
        <v>1360.91</v>
      </c>
      <c r="J31" s="15">
        <f t="shared" si="0"/>
        <v>1360.91</v>
      </c>
      <c r="K31" s="15">
        <f t="shared" si="1"/>
        <v>13609.1</v>
      </c>
      <c r="L31" s="15">
        <f t="shared" si="2"/>
        <v>2041.3649999999998</v>
      </c>
    </row>
    <row r="32" spans="1:12">
      <c r="A32" s="24"/>
      <c r="B32" s="12" t="s">
        <v>28</v>
      </c>
      <c r="C32" s="12" t="s">
        <v>26</v>
      </c>
      <c r="D32" s="13" t="s">
        <v>29</v>
      </c>
      <c r="E32" s="13" t="s">
        <v>25</v>
      </c>
      <c r="F32" s="24"/>
      <c r="G32" s="13">
        <v>10</v>
      </c>
      <c r="H32" s="13">
        <v>1</v>
      </c>
      <c r="I32" s="14">
        <v>1531.63</v>
      </c>
      <c r="J32" s="15">
        <f t="shared" si="0"/>
        <v>1531.63</v>
      </c>
      <c r="K32" s="15">
        <f t="shared" si="1"/>
        <v>15316.300000000001</v>
      </c>
      <c r="L32" s="15">
        <f t="shared" si="2"/>
        <v>2297.4449999999997</v>
      </c>
    </row>
    <row r="33" spans="1:12">
      <c r="A33" s="24"/>
      <c r="B33" s="12" t="s">
        <v>28</v>
      </c>
      <c r="C33" s="12" t="s">
        <v>27</v>
      </c>
      <c r="D33" s="13" t="s">
        <v>29</v>
      </c>
      <c r="E33" s="13" t="s">
        <v>25</v>
      </c>
      <c r="F33" s="24"/>
      <c r="G33" s="13">
        <v>10</v>
      </c>
      <c r="H33" s="13">
        <v>1</v>
      </c>
      <c r="I33" s="14">
        <v>4371.79</v>
      </c>
      <c r="J33" s="15">
        <f t="shared" si="0"/>
        <v>4371.79</v>
      </c>
      <c r="K33" s="15">
        <f t="shared" si="1"/>
        <v>43717.9</v>
      </c>
      <c r="L33" s="15">
        <f t="shared" si="2"/>
        <v>6557.6849999999977</v>
      </c>
    </row>
    <row r="34" spans="1:12">
      <c r="A34" s="29" t="s">
        <v>30</v>
      </c>
      <c r="B34" s="30"/>
      <c r="C34" s="30"/>
      <c r="D34" s="30"/>
      <c r="E34" s="30"/>
      <c r="F34" s="30"/>
      <c r="G34" s="30"/>
      <c r="H34" s="30"/>
      <c r="I34" s="30"/>
      <c r="J34" s="31"/>
      <c r="K34" s="16">
        <f t="shared" ref="K34:L34" si="3">SUM(K23:K33)</f>
        <v>461293.07875000004</v>
      </c>
      <c r="L34" s="16">
        <f t="shared" si="3"/>
        <v>69193.961812500012</v>
      </c>
    </row>
    <row r="35" spans="1:12">
      <c r="A35" s="1"/>
      <c r="B35" s="2"/>
      <c r="C35" s="2"/>
      <c r="D35" s="2"/>
      <c r="E35" s="2"/>
      <c r="F35" s="2"/>
      <c r="G35" s="2"/>
      <c r="H35" s="2"/>
      <c r="I35" s="3"/>
      <c r="J35" s="3"/>
      <c r="K35" s="3"/>
      <c r="L35" s="1"/>
    </row>
    <row r="36" spans="1:12">
      <c r="A36" s="1"/>
      <c r="B36" s="2"/>
      <c r="C36" s="2"/>
      <c r="D36" s="2"/>
      <c r="E36" s="2"/>
      <c r="F36" s="2"/>
      <c r="G36" s="2"/>
      <c r="H36" s="2"/>
      <c r="I36" s="3"/>
      <c r="J36" s="27" t="s">
        <v>7</v>
      </c>
      <c r="K36" s="28"/>
      <c r="L36" s="7" t="s">
        <v>8</v>
      </c>
    </row>
    <row r="37" spans="1:12" ht="22.5">
      <c r="A37" s="8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9" t="s">
        <v>14</v>
      </c>
      <c r="G37" s="9" t="s">
        <v>15</v>
      </c>
      <c r="H37" s="9" t="s">
        <v>16</v>
      </c>
      <c r="I37" s="10" t="s">
        <v>31</v>
      </c>
      <c r="J37" s="8" t="s">
        <v>18</v>
      </c>
      <c r="K37" s="8" t="s">
        <v>32</v>
      </c>
      <c r="L37" s="8" t="s">
        <v>20</v>
      </c>
    </row>
    <row r="38" spans="1:12">
      <c r="A38" s="23" t="s">
        <v>33</v>
      </c>
      <c r="B38" s="12" t="s">
        <v>34</v>
      </c>
      <c r="C38" s="12" t="s">
        <v>35</v>
      </c>
      <c r="D38" s="13" t="s">
        <v>29</v>
      </c>
      <c r="E38" s="13">
        <v>2</v>
      </c>
      <c r="F38" s="26" t="s">
        <v>80</v>
      </c>
      <c r="G38" s="13">
        <v>300</v>
      </c>
      <c r="H38" s="13">
        <v>1</v>
      </c>
      <c r="I38" s="14">
        <v>69.3</v>
      </c>
      <c r="J38" s="15">
        <f t="shared" ref="J38:J39" si="4">I38*H38</f>
        <v>69.3</v>
      </c>
      <c r="K38" s="15">
        <f t="shared" ref="K38:K39" si="5">G38*J38</f>
        <v>20790</v>
      </c>
      <c r="L38" s="15">
        <f t="shared" ref="L38:L39" si="6">K38-(K38*85%)</f>
        <v>3118.5</v>
      </c>
    </row>
    <row r="39" spans="1:12">
      <c r="A39" s="25"/>
      <c r="B39" s="12" t="s">
        <v>36</v>
      </c>
      <c r="C39" s="12" t="s">
        <v>37</v>
      </c>
      <c r="D39" s="13" t="s">
        <v>29</v>
      </c>
      <c r="E39" s="13">
        <v>2</v>
      </c>
      <c r="F39" s="24"/>
      <c r="G39" s="13">
        <v>300</v>
      </c>
      <c r="H39" s="13">
        <v>1</v>
      </c>
      <c r="I39" s="14">
        <v>94.3</v>
      </c>
      <c r="J39" s="15">
        <f t="shared" si="4"/>
        <v>94.3</v>
      </c>
      <c r="K39" s="15">
        <f t="shared" si="5"/>
        <v>28290</v>
      </c>
      <c r="L39" s="15">
        <f t="shared" si="6"/>
        <v>4243.5</v>
      </c>
    </row>
    <row r="40" spans="1:12">
      <c r="A40" s="29" t="s">
        <v>38</v>
      </c>
      <c r="B40" s="30"/>
      <c r="C40" s="30"/>
      <c r="D40" s="30"/>
      <c r="E40" s="30"/>
      <c r="F40" s="30"/>
      <c r="G40" s="30"/>
      <c r="H40" s="30"/>
      <c r="I40" s="30"/>
      <c r="J40" s="31"/>
      <c r="K40" s="16">
        <f t="shared" ref="K40:L40" si="7">SUM(K38:K39)</f>
        <v>49080</v>
      </c>
      <c r="L40" s="16">
        <f t="shared" si="7"/>
        <v>7362</v>
      </c>
    </row>
    <row r="41" spans="1:12">
      <c r="A41" s="1"/>
      <c r="B41" s="2"/>
      <c r="C41" s="2"/>
      <c r="D41" s="2"/>
      <c r="E41" s="2"/>
      <c r="F41" s="2"/>
      <c r="G41" s="2"/>
      <c r="H41" s="2"/>
      <c r="I41" s="3"/>
      <c r="J41" s="3"/>
      <c r="K41" s="3"/>
      <c r="L41" s="1"/>
    </row>
    <row r="42" spans="1:12">
      <c r="A42" s="1"/>
      <c r="B42" s="2"/>
      <c r="C42" s="2"/>
      <c r="D42" s="2"/>
      <c r="E42" s="2"/>
      <c r="F42" s="2"/>
      <c r="G42" s="2"/>
      <c r="H42" s="2"/>
      <c r="I42" s="3"/>
      <c r="J42" s="27" t="s">
        <v>7</v>
      </c>
      <c r="K42" s="28"/>
      <c r="L42" s="7" t="s">
        <v>8</v>
      </c>
    </row>
    <row r="43" spans="1:12" ht="33.75">
      <c r="A43" s="8" t="s">
        <v>9</v>
      </c>
      <c r="B43" s="9" t="s">
        <v>10</v>
      </c>
      <c r="C43" s="9" t="s">
        <v>11</v>
      </c>
      <c r="D43" s="9" t="s">
        <v>12</v>
      </c>
      <c r="E43" s="9" t="s">
        <v>39</v>
      </c>
      <c r="F43" s="9" t="s">
        <v>14</v>
      </c>
      <c r="G43" s="9" t="s">
        <v>40</v>
      </c>
      <c r="H43" s="9" t="s">
        <v>16</v>
      </c>
      <c r="I43" s="10" t="s">
        <v>31</v>
      </c>
      <c r="J43" s="8" t="s">
        <v>18</v>
      </c>
      <c r="K43" s="8" t="s">
        <v>32</v>
      </c>
      <c r="L43" s="8" t="s">
        <v>20</v>
      </c>
    </row>
    <row r="44" spans="1:12" ht="22.5">
      <c r="A44" s="23" t="s">
        <v>41</v>
      </c>
      <c r="B44" s="12" t="s">
        <v>42</v>
      </c>
      <c r="C44" s="12" t="s">
        <v>43</v>
      </c>
      <c r="D44" s="13" t="s">
        <v>44</v>
      </c>
      <c r="E44" s="13" t="s">
        <v>45</v>
      </c>
      <c r="F44" s="26" t="s">
        <v>80</v>
      </c>
      <c r="G44" s="17">
        <v>60000</v>
      </c>
      <c r="H44" s="13">
        <v>1</v>
      </c>
      <c r="I44" s="14">
        <v>200</v>
      </c>
      <c r="J44" s="15">
        <f>I44*H44</f>
        <v>200</v>
      </c>
      <c r="K44" s="15">
        <f t="shared" ref="K44:K46" si="8">J44*60</f>
        <v>12000</v>
      </c>
      <c r="L44" s="15">
        <f t="shared" ref="L44:L47" si="9">K44-(K44*85%)</f>
        <v>1800</v>
      </c>
    </row>
    <row r="45" spans="1:12" ht="22.5">
      <c r="A45" s="24"/>
      <c r="B45" s="12" t="s">
        <v>46</v>
      </c>
      <c r="C45" s="12" t="s">
        <v>43</v>
      </c>
      <c r="D45" s="13" t="s">
        <v>47</v>
      </c>
      <c r="E45" s="13" t="s">
        <v>45</v>
      </c>
      <c r="F45" s="24"/>
      <c r="G45" s="17">
        <v>60000</v>
      </c>
      <c r="H45" s="13">
        <v>1</v>
      </c>
      <c r="I45" s="14">
        <v>150</v>
      </c>
      <c r="J45" s="15">
        <f t="shared" ref="J45:J46" si="10">I45*H46</f>
        <v>150</v>
      </c>
      <c r="K45" s="15">
        <f t="shared" si="8"/>
        <v>9000</v>
      </c>
      <c r="L45" s="15">
        <f t="shared" si="9"/>
        <v>1350</v>
      </c>
    </row>
    <row r="46" spans="1:12">
      <c r="A46" s="24"/>
      <c r="B46" s="12" t="s">
        <v>48</v>
      </c>
      <c r="C46" s="12" t="s">
        <v>49</v>
      </c>
      <c r="D46" s="13" t="s">
        <v>47</v>
      </c>
      <c r="E46" s="13" t="s">
        <v>49</v>
      </c>
      <c r="F46" s="24"/>
      <c r="G46" s="17">
        <v>25000</v>
      </c>
      <c r="H46" s="13">
        <v>1</v>
      </c>
      <c r="I46" s="14">
        <v>150</v>
      </c>
      <c r="J46" s="15">
        <f t="shared" si="10"/>
        <v>150</v>
      </c>
      <c r="K46" s="15">
        <f t="shared" si="8"/>
        <v>9000</v>
      </c>
      <c r="L46" s="15">
        <f t="shared" si="9"/>
        <v>1350</v>
      </c>
    </row>
    <row r="47" spans="1:12" ht="22.5">
      <c r="A47" s="25"/>
      <c r="B47" s="12" t="s">
        <v>50</v>
      </c>
      <c r="C47" s="12" t="s">
        <v>43</v>
      </c>
      <c r="D47" s="13" t="s">
        <v>51</v>
      </c>
      <c r="E47" s="13" t="s">
        <v>45</v>
      </c>
      <c r="F47" s="24"/>
      <c r="G47" s="17" t="s">
        <v>25</v>
      </c>
      <c r="H47" s="13">
        <v>1</v>
      </c>
      <c r="I47" s="14">
        <v>5000</v>
      </c>
      <c r="J47" s="15">
        <f>I47*H47</f>
        <v>5000</v>
      </c>
      <c r="K47" s="15">
        <f>J47*2</f>
        <v>10000</v>
      </c>
      <c r="L47" s="15">
        <f t="shared" si="9"/>
        <v>1500</v>
      </c>
    </row>
    <row r="48" spans="1:12" ht="45" customHeight="1">
      <c r="A48" s="29" t="s">
        <v>52</v>
      </c>
      <c r="B48" s="30"/>
      <c r="C48" s="30"/>
      <c r="D48" s="30"/>
      <c r="E48" s="30"/>
      <c r="F48" s="30"/>
      <c r="G48" s="30"/>
      <c r="H48" s="30"/>
      <c r="I48" s="30"/>
      <c r="J48" s="31"/>
      <c r="K48" s="16">
        <f t="shared" ref="K48:L48" si="11">SUM(K44:K47)</f>
        <v>40000</v>
      </c>
      <c r="L48" s="16">
        <f t="shared" si="11"/>
        <v>6000</v>
      </c>
    </row>
    <row r="49" spans="1:12">
      <c r="A49" s="1"/>
      <c r="B49" s="2"/>
      <c r="C49" s="2"/>
      <c r="D49" s="2"/>
      <c r="E49" s="2"/>
      <c r="F49" s="2"/>
      <c r="G49" s="2"/>
      <c r="H49" s="2"/>
      <c r="I49" s="3"/>
      <c r="J49" s="3"/>
      <c r="K49" s="3"/>
      <c r="L49" s="1"/>
    </row>
    <row r="50" spans="1:12">
      <c r="A50" s="1"/>
      <c r="B50" s="2"/>
      <c r="C50" s="2"/>
      <c r="D50" s="2"/>
      <c r="E50" s="2"/>
      <c r="F50" s="2"/>
      <c r="G50" s="2"/>
      <c r="H50" s="2"/>
      <c r="I50" s="3"/>
      <c r="J50" s="27" t="s">
        <v>7</v>
      </c>
      <c r="K50" s="28"/>
      <c r="L50" s="7" t="s">
        <v>8</v>
      </c>
    </row>
    <row r="51" spans="1:12" ht="22.5">
      <c r="A51" s="8" t="s">
        <v>9</v>
      </c>
      <c r="B51" s="9" t="s">
        <v>10</v>
      </c>
      <c r="C51" s="9"/>
      <c r="D51" s="9" t="s">
        <v>12</v>
      </c>
      <c r="E51" s="9" t="s">
        <v>39</v>
      </c>
      <c r="F51" s="9" t="s">
        <v>14</v>
      </c>
      <c r="G51" s="9" t="s">
        <v>53</v>
      </c>
      <c r="H51" s="9" t="s">
        <v>16</v>
      </c>
      <c r="I51" s="10" t="s">
        <v>31</v>
      </c>
      <c r="J51" s="8" t="s">
        <v>18</v>
      </c>
      <c r="K51" s="8" t="s">
        <v>32</v>
      </c>
      <c r="L51" s="8" t="s">
        <v>20</v>
      </c>
    </row>
    <row r="52" spans="1:12" ht="33.75">
      <c r="A52" s="23" t="s">
        <v>54</v>
      </c>
      <c r="B52" s="12" t="s">
        <v>55</v>
      </c>
      <c r="C52" s="18" t="s">
        <v>56</v>
      </c>
      <c r="D52" s="13" t="s">
        <v>57</v>
      </c>
      <c r="E52" s="13" t="s">
        <v>58</v>
      </c>
      <c r="F52" s="26" t="s">
        <v>80</v>
      </c>
      <c r="G52" s="17">
        <v>1</v>
      </c>
      <c r="H52" s="13">
        <v>1</v>
      </c>
      <c r="I52" s="14">
        <v>20000</v>
      </c>
      <c r="J52" s="15">
        <v>20000</v>
      </c>
      <c r="K52" s="15">
        <f t="shared" ref="K52:K54" si="12">J52*G52</f>
        <v>20000</v>
      </c>
      <c r="L52" s="15">
        <f t="shared" ref="L52:L54" si="13">K52-(K52*85%)</f>
        <v>3000</v>
      </c>
    </row>
    <row r="53" spans="1:12">
      <c r="A53" s="24"/>
      <c r="B53" s="12" t="s">
        <v>59</v>
      </c>
      <c r="C53" s="18" t="s">
        <v>60</v>
      </c>
      <c r="D53" s="13" t="s">
        <v>61</v>
      </c>
      <c r="E53" s="13" t="s">
        <v>62</v>
      </c>
      <c r="F53" s="24"/>
      <c r="G53" s="17">
        <v>15</v>
      </c>
      <c r="H53" s="13">
        <v>1</v>
      </c>
      <c r="I53" s="14">
        <v>1000</v>
      </c>
      <c r="J53" s="15">
        <f t="shared" ref="J53:J54" si="14">I53*H53</f>
        <v>1000</v>
      </c>
      <c r="K53" s="15">
        <f t="shared" si="12"/>
        <v>15000</v>
      </c>
      <c r="L53" s="15">
        <f t="shared" si="13"/>
        <v>2250</v>
      </c>
    </row>
    <row r="54" spans="1:12">
      <c r="A54" s="25"/>
      <c r="B54" s="12" t="s">
        <v>63</v>
      </c>
      <c r="C54" s="12"/>
      <c r="D54" s="13" t="s">
        <v>64</v>
      </c>
      <c r="E54" s="13" t="s">
        <v>65</v>
      </c>
      <c r="F54" s="24"/>
      <c r="G54" s="17">
        <v>15</v>
      </c>
      <c r="H54" s="13">
        <v>1</v>
      </c>
      <c r="I54" s="14">
        <v>330</v>
      </c>
      <c r="J54" s="15">
        <f t="shared" si="14"/>
        <v>330</v>
      </c>
      <c r="K54" s="15">
        <f t="shared" si="12"/>
        <v>4950</v>
      </c>
      <c r="L54" s="15">
        <f t="shared" si="13"/>
        <v>742.5</v>
      </c>
    </row>
    <row r="55" spans="1:12">
      <c r="A55" s="29" t="s">
        <v>66</v>
      </c>
      <c r="B55" s="30"/>
      <c r="C55" s="30"/>
      <c r="D55" s="30"/>
      <c r="E55" s="30"/>
      <c r="F55" s="30"/>
      <c r="G55" s="30"/>
      <c r="H55" s="30"/>
      <c r="I55" s="30"/>
      <c r="J55" s="31"/>
      <c r="K55" s="16">
        <f t="shared" ref="K55:L55" si="15">SUM(K52:K54)</f>
        <v>39950</v>
      </c>
      <c r="L55" s="16">
        <f t="shared" si="15"/>
        <v>5992.5</v>
      </c>
    </row>
    <row r="56" spans="1:12">
      <c r="A56" s="1"/>
      <c r="B56" s="2"/>
      <c r="C56" s="2"/>
      <c r="D56" s="2"/>
      <c r="E56" s="2"/>
      <c r="F56" s="2"/>
      <c r="G56" s="2"/>
      <c r="H56" s="2"/>
      <c r="I56" s="3"/>
      <c r="J56" s="3"/>
      <c r="K56" s="3"/>
      <c r="L56" s="1"/>
    </row>
    <row r="57" spans="1:12">
      <c r="A57" s="1"/>
      <c r="B57" s="2"/>
      <c r="C57" s="2"/>
      <c r="D57" s="2"/>
      <c r="E57" s="2"/>
      <c r="F57" s="2"/>
      <c r="G57" s="2"/>
      <c r="H57" s="2"/>
      <c r="I57" s="3"/>
      <c r="J57" s="3"/>
      <c r="K57" s="3"/>
      <c r="L57" s="1"/>
    </row>
    <row r="58" spans="1:12">
      <c r="A58" s="29" t="s">
        <v>67</v>
      </c>
      <c r="B58" s="30"/>
      <c r="C58" s="30"/>
      <c r="D58" s="30"/>
      <c r="E58" s="30"/>
      <c r="F58" s="30"/>
      <c r="G58" s="30"/>
      <c r="H58" s="30"/>
      <c r="I58" s="30"/>
      <c r="J58" s="31"/>
      <c r="K58" s="16">
        <f>K48+K40+K34+K55</f>
        <v>590323.0787500001</v>
      </c>
      <c r="L58" s="16">
        <f>L34+L40+L48+L55</f>
        <v>88548.461812500012</v>
      </c>
    </row>
    <row r="59" spans="1:12">
      <c r="A59" s="2"/>
      <c r="B59" s="2"/>
      <c r="C59" s="2"/>
      <c r="D59" s="2"/>
      <c r="E59" s="2"/>
      <c r="F59" s="2"/>
      <c r="G59" s="2"/>
      <c r="H59" s="3"/>
      <c r="I59" s="3"/>
      <c r="J59" s="3"/>
      <c r="K59" s="1"/>
      <c r="L59" s="1"/>
    </row>
    <row r="60" spans="1:12">
      <c r="A60" s="1"/>
      <c r="B60" s="2"/>
      <c r="C60" s="2"/>
      <c r="D60" s="2"/>
      <c r="E60" s="2"/>
      <c r="F60" s="2"/>
      <c r="G60" s="2"/>
      <c r="H60" s="2"/>
      <c r="I60" s="3"/>
      <c r="J60" s="3"/>
      <c r="K60" s="3"/>
      <c r="L60" s="1"/>
    </row>
    <row r="61" spans="1:12">
      <c r="A61" s="1" t="s">
        <v>68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1"/>
    </row>
    <row r="62" spans="1:12">
      <c r="A62" s="1" t="s">
        <v>69</v>
      </c>
      <c r="B62" s="2"/>
      <c r="C62" s="2"/>
      <c r="D62" s="2"/>
      <c r="E62" s="2"/>
      <c r="F62" s="2"/>
      <c r="G62" s="2"/>
      <c r="H62" s="2"/>
      <c r="I62" s="3"/>
      <c r="J62" s="19"/>
      <c r="K62" s="19" t="s">
        <v>70</v>
      </c>
      <c r="L62" s="20"/>
    </row>
    <row r="63" spans="1:12">
      <c r="A63" s="1" t="s">
        <v>71</v>
      </c>
      <c r="B63" s="2"/>
      <c r="C63" s="2"/>
      <c r="D63" s="2"/>
      <c r="E63" s="2"/>
      <c r="F63" s="2"/>
      <c r="G63" s="2"/>
      <c r="H63" s="2"/>
      <c r="I63" s="3"/>
      <c r="J63" s="3"/>
      <c r="K63" s="3"/>
      <c r="L63" s="21">
        <f>L58*6</f>
        <v>531290.77087500005</v>
      </c>
    </row>
    <row r="64" spans="1:12">
      <c r="A64" s="1" t="s">
        <v>72</v>
      </c>
      <c r="B64" s="2"/>
      <c r="C64" s="2"/>
      <c r="D64" s="2"/>
      <c r="E64" s="2"/>
      <c r="F64" s="2"/>
      <c r="G64" s="2"/>
      <c r="H64" s="2"/>
      <c r="I64" s="3"/>
      <c r="J64" s="3"/>
      <c r="K64" s="3"/>
      <c r="L64" s="1"/>
    </row>
    <row r="65" spans="1:12">
      <c r="A65" s="1" t="s">
        <v>73</v>
      </c>
      <c r="B65" s="2"/>
      <c r="C65" s="2"/>
      <c r="D65" s="2"/>
      <c r="E65" s="2"/>
      <c r="F65" s="2"/>
      <c r="G65" s="2"/>
      <c r="H65" s="2"/>
      <c r="I65" s="3"/>
      <c r="J65" s="3"/>
      <c r="K65" s="3"/>
      <c r="L65" s="1"/>
    </row>
    <row r="66" spans="1:12">
      <c r="A66" s="1"/>
      <c r="B66" s="2"/>
      <c r="C66" s="2"/>
      <c r="D66" s="2"/>
      <c r="E66" s="2"/>
      <c r="F66" s="2"/>
      <c r="G66" s="2"/>
      <c r="H66" s="2"/>
      <c r="I66" s="3"/>
      <c r="J66" s="3"/>
      <c r="K66" s="3"/>
      <c r="L66" s="1"/>
    </row>
    <row r="67" spans="1:12" s="39" customFormat="1">
      <c r="A67" s="36" t="s">
        <v>87</v>
      </c>
      <c r="B67" s="37"/>
      <c r="C67" s="37"/>
      <c r="D67" s="37"/>
      <c r="E67" s="38"/>
      <c r="F67" s="38"/>
      <c r="G67" s="37"/>
      <c r="H67" s="37"/>
    </row>
  </sheetData>
  <mergeCells count="19">
    <mergeCell ref="J3:K3"/>
    <mergeCell ref="J21:K21"/>
    <mergeCell ref="A1:L2"/>
    <mergeCell ref="A58:J58"/>
    <mergeCell ref="A55:J55"/>
    <mergeCell ref="A23:A33"/>
    <mergeCell ref="F23:F33"/>
    <mergeCell ref="A34:J34"/>
    <mergeCell ref="J36:K36"/>
    <mergeCell ref="A38:A39"/>
    <mergeCell ref="F38:F39"/>
    <mergeCell ref="A48:J48"/>
    <mergeCell ref="A40:J40"/>
    <mergeCell ref="J42:K42"/>
    <mergeCell ref="A44:A47"/>
    <mergeCell ref="F44:F47"/>
    <mergeCell ref="J50:K50"/>
    <mergeCell ref="A52:A54"/>
    <mergeCell ref="F52:F5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2023-11-17T18:26:05Z</dcterms:modified>
</cp:coreProperties>
</file>